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02-05-2023" sheetId="13" r:id="rId1"/>
    <sheet name="16-05-2023 HÅRD" sheetId="15" r:id="rId2"/>
    <sheet name="23-05-2023" sheetId="16" r:id="rId3"/>
    <sheet name="30-05-2023" sheetId="17" r:id="rId4"/>
    <sheet name="Skabelon" sheetId="12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P22" i="17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P14"/>
  <c r="Z14" s="1"/>
  <c r="M14"/>
  <c r="J14"/>
  <c r="K14" s="1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K10"/>
  <c r="J10"/>
  <c r="G10"/>
  <c r="Q9"/>
  <c r="J9"/>
  <c r="K9" s="1"/>
  <c r="G9"/>
  <c r="Q8"/>
  <c r="K8"/>
  <c r="J8"/>
  <c r="G8"/>
  <c r="Q7"/>
  <c r="J7"/>
  <c r="K7" s="1"/>
  <c r="G7"/>
  <c r="P3"/>
  <c r="P22" i="16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J18"/>
  <c r="K18" s="1"/>
  <c r="G18"/>
  <c r="L18" s="1"/>
  <c r="Q17"/>
  <c r="J17"/>
  <c r="K17" s="1"/>
  <c r="G17"/>
  <c r="Q16"/>
  <c r="P16"/>
  <c r="Z16" s="1"/>
  <c r="M16"/>
  <c r="K16"/>
  <c r="J16"/>
  <c r="G16"/>
  <c r="O16" s="1"/>
  <c r="Q15"/>
  <c r="J15"/>
  <c r="K15" s="1"/>
  <c r="G15"/>
  <c r="Q14"/>
  <c r="P14"/>
  <c r="Z14" s="1"/>
  <c r="M14"/>
  <c r="K14"/>
  <c r="J14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J10"/>
  <c r="K10" s="1"/>
  <c r="G10"/>
  <c r="Q9"/>
  <c r="J9"/>
  <c r="K9" s="1"/>
  <c r="G9"/>
  <c r="Q8"/>
  <c r="K8"/>
  <c r="J8"/>
  <c r="G8"/>
  <c r="Q7"/>
  <c r="J7"/>
  <c r="K7" s="1"/>
  <c r="G7"/>
  <c r="P3"/>
  <c r="Q9" i="15"/>
  <c r="J9"/>
  <c r="K9" s="1"/>
  <c r="G9"/>
  <c r="P22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K14"/>
  <c r="J14"/>
  <c r="G14"/>
  <c r="Q13"/>
  <c r="J13"/>
  <c r="K13" s="1"/>
  <c r="G13"/>
  <c r="Q12"/>
  <c r="J12"/>
  <c r="K12" s="1"/>
  <c r="G12"/>
  <c r="Q11"/>
  <c r="J11"/>
  <c r="K11" s="1"/>
  <c r="G11"/>
  <c r="Q10"/>
  <c r="J10"/>
  <c r="K10" s="1"/>
  <c r="G10"/>
  <c r="Q8"/>
  <c r="J8"/>
  <c r="K8" s="1"/>
  <c r="G8"/>
  <c r="T2" s="1"/>
  <c r="Q7"/>
  <c r="J7"/>
  <c r="K7" s="1"/>
  <c r="G7"/>
  <c r="P3"/>
  <c r="Z8" i="12"/>
  <c r="Z9"/>
  <c r="Z10"/>
  <c r="Z11"/>
  <c r="Z12"/>
  <c r="Z13"/>
  <c r="Z14"/>
  <c r="Z15"/>
  <c r="Z16"/>
  <c r="Z17"/>
  <c r="Z18"/>
  <c r="Z19"/>
  <c r="Z20"/>
  <c r="Z21"/>
  <c r="Z7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Q18" i="12"/>
  <c r="O11" i="17" l="1"/>
  <c r="O14"/>
  <c r="L16"/>
  <c r="O18"/>
  <c r="L20"/>
  <c r="L21"/>
  <c r="L22"/>
  <c r="T2"/>
  <c r="L7" s="1"/>
  <c r="O11" i="16"/>
  <c r="O14"/>
  <c r="L16"/>
  <c r="O18"/>
  <c r="L20"/>
  <c r="L21"/>
  <c r="L22"/>
  <c r="T2"/>
  <c r="L17" s="1"/>
  <c r="O17" s="1"/>
  <c r="L8" i="15"/>
  <c r="O8" s="1"/>
  <c r="L9"/>
  <c r="O9" s="1"/>
  <c r="L10"/>
  <c r="L13"/>
  <c r="O13" s="1"/>
  <c r="L17"/>
  <c r="L11"/>
  <c r="L15"/>
  <c r="O15" s="1"/>
  <c r="L19"/>
  <c r="O19" s="1"/>
  <c r="L14"/>
  <c r="O14" s="1"/>
  <c r="O11"/>
  <c r="O17"/>
  <c r="L7"/>
  <c r="L12"/>
  <c r="O12" s="1"/>
  <c r="L16"/>
  <c r="O18"/>
  <c r="L20"/>
  <c r="L21"/>
  <c r="L22"/>
  <c r="L16" i="13"/>
  <c r="M16" s="1"/>
  <c r="L13"/>
  <c r="L12"/>
  <c r="O11"/>
  <c r="O9"/>
  <c r="L15"/>
  <c r="L7"/>
  <c r="O7" s="1"/>
  <c r="O8"/>
  <c r="O17"/>
  <c r="L21"/>
  <c r="T2"/>
  <c r="L10"/>
  <c r="L14"/>
  <c r="O14" s="1"/>
  <c r="L18"/>
  <c r="P3" i="12"/>
  <c r="G7"/>
  <c r="O7" s="1"/>
  <c r="J7"/>
  <c r="K7" s="1"/>
  <c r="M7"/>
  <c r="P7"/>
  <c r="Q7"/>
  <c r="G8"/>
  <c r="O8" s="1"/>
  <c r="J8"/>
  <c r="K8" s="1"/>
  <c r="M8"/>
  <c r="P8"/>
  <c r="Q8"/>
  <c r="G9"/>
  <c r="O9" s="1"/>
  <c r="J9"/>
  <c r="K9" s="1"/>
  <c r="M9"/>
  <c r="P9"/>
  <c r="Q9"/>
  <c r="G10"/>
  <c r="L10" s="1"/>
  <c r="J10"/>
  <c r="K10" s="1"/>
  <c r="M10"/>
  <c r="P10"/>
  <c r="Q10"/>
  <c r="G11"/>
  <c r="O11" s="1"/>
  <c r="J11"/>
  <c r="K11" s="1"/>
  <c r="M11"/>
  <c r="P11"/>
  <c r="Q11"/>
  <c r="G12"/>
  <c r="O12" s="1"/>
  <c r="J12"/>
  <c r="K12" s="1"/>
  <c r="M12"/>
  <c r="P12"/>
  <c r="Q12"/>
  <c r="G13"/>
  <c r="L13" s="1"/>
  <c r="J13"/>
  <c r="K13" s="1"/>
  <c r="M13"/>
  <c r="P13"/>
  <c r="Q13"/>
  <c r="G14"/>
  <c r="O14" s="1"/>
  <c r="J14"/>
  <c r="K14" s="1"/>
  <c r="M14"/>
  <c r="P14"/>
  <c r="Q14"/>
  <c r="G15"/>
  <c r="O15" s="1"/>
  <c r="J15"/>
  <c r="K15" s="1"/>
  <c r="M15"/>
  <c r="P15"/>
  <c r="Q15"/>
  <c r="G16"/>
  <c r="L16" s="1"/>
  <c r="J16"/>
  <c r="K16" s="1"/>
  <c r="M16"/>
  <c r="P16"/>
  <c r="Q16"/>
  <c r="G17"/>
  <c r="O17" s="1"/>
  <c r="J17"/>
  <c r="K17" s="1"/>
  <c r="M17"/>
  <c r="P17"/>
  <c r="Q17"/>
  <c r="G18"/>
  <c r="O18" s="1"/>
  <c r="J18"/>
  <c r="K18" s="1"/>
  <c r="M18"/>
  <c r="P18"/>
  <c r="G19"/>
  <c r="O19" s="1"/>
  <c r="J19"/>
  <c r="K19" s="1"/>
  <c r="M19"/>
  <c r="P19"/>
  <c r="G20"/>
  <c r="O20" s="1"/>
  <c r="J20"/>
  <c r="K20" s="1"/>
  <c r="M20"/>
  <c r="P20"/>
  <c r="G21"/>
  <c r="O21" s="1"/>
  <c r="J21"/>
  <c r="K21" s="1"/>
  <c r="M21"/>
  <c r="P21"/>
  <c r="O7" i="17" l="1"/>
  <c r="L15"/>
  <c r="L10"/>
  <c r="L8"/>
  <c r="M7" s="1"/>
  <c r="L17"/>
  <c r="L13"/>
  <c r="L19"/>
  <c r="L12"/>
  <c r="L9"/>
  <c r="L8" i="16"/>
  <c r="O8" s="1"/>
  <c r="L13"/>
  <c r="O13" s="1"/>
  <c r="L12"/>
  <c r="L9"/>
  <c r="L10"/>
  <c r="L19"/>
  <c r="L15"/>
  <c r="L7"/>
  <c r="M8" i="15"/>
  <c r="M9"/>
  <c r="M10"/>
  <c r="O10"/>
  <c r="M17"/>
  <c r="M19"/>
  <c r="M7"/>
  <c r="M15"/>
  <c r="M11"/>
  <c r="M14"/>
  <c r="M13"/>
  <c r="M12"/>
  <c r="O7"/>
  <c r="P7" s="1"/>
  <c r="Z7" s="1"/>
  <c r="M18" i="13"/>
  <c r="O18"/>
  <c r="M13"/>
  <c r="O16"/>
  <c r="M14"/>
  <c r="M12"/>
  <c r="O13"/>
  <c r="M11"/>
  <c r="M10"/>
  <c r="O12"/>
  <c r="O10"/>
  <c r="M7"/>
  <c r="L12" i="12"/>
  <c r="O16"/>
  <c r="L21"/>
  <c r="L7"/>
  <c r="L19"/>
  <c r="L11"/>
  <c r="L15"/>
  <c r="L14"/>
  <c r="L9"/>
  <c r="O13"/>
  <c r="L8"/>
  <c r="L20"/>
  <c r="L18"/>
  <c r="O10"/>
  <c r="L17"/>
  <c r="T2"/>
  <c r="M12" i="17" l="1"/>
  <c r="O12"/>
  <c r="M9"/>
  <c r="O9"/>
  <c r="M13"/>
  <c r="O13"/>
  <c r="O15"/>
  <c r="M15"/>
  <c r="M8"/>
  <c r="O8"/>
  <c r="P7" s="1"/>
  <c r="Z7" s="1"/>
  <c r="M17"/>
  <c r="O17"/>
  <c r="O19"/>
  <c r="P19" s="1"/>
  <c r="Z19" s="1"/>
  <c r="M19"/>
  <c r="M10"/>
  <c r="O10"/>
  <c r="P10" s="1"/>
  <c r="Z10" s="1"/>
  <c r="M8" i="16"/>
  <c r="M13"/>
  <c r="M17"/>
  <c r="M10"/>
  <c r="O10"/>
  <c r="M15"/>
  <c r="O15"/>
  <c r="M12"/>
  <c r="O12"/>
  <c r="O19"/>
  <c r="M19"/>
  <c r="M7"/>
  <c r="O7"/>
  <c r="M9"/>
  <c r="O9"/>
  <c r="P9" i="15"/>
  <c r="Z9" s="1"/>
  <c r="P8"/>
  <c r="Z8" s="1"/>
  <c r="P10"/>
  <c r="Z10" s="1"/>
  <c r="P17"/>
  <c r="Z17" s="1"/>
  <c r="P19"/>
  <c r="Z19" s="1"/>
  <c r="P11"/>
  <c r="Z11" s="1"/>
  <c r="P15"/>
  <c r="Z15" s="1"/>
  <c r="P12"/>
  <c r="Z12" s="1"/>
  <c r="P14"/>
  <c r="Z14" s="1"/>
  <c r="P13"/>
  <c r="Z13" s="1"/>
  <c r="P18" i="13"/>
  <c r="Z18" s="1"/>
  <c r="P13"/>
  <c r="Z13" s="1"/>
  <c r="P14"/>
  <c r="Z14" s="1"/>
  <c r="P16"/>
  <c r="Z16" s="1"/>
  <c r="P12"/>
  <c r="Z12" s="1"/>
  <c r="P10"/>
  <c r="Z10" s="1"/>
  <c r="P11"/>
  <c r="Z11" s="1"/>
  <c r="P7"/>
  <c r="Z7" s="1"/>
  <c r="P17" i="17" l="1"/>
  <c r="Z17" s="1"/>
  <c r="P9"/>
  <c r="Z9" s="1"/>
  <c r="P8"/>
  <c r="Z8" s="1"/>
  <c r="P13"/>
  <c r="Z13" s="1"/>
  <c r="P12"/>
  <c r="Z12" s="1"/>
  <c r="P15"/>
  <c r="Z15" s="1"/>
  <c r="P17" i="16"/>
  <c r="Z17" s="1"/>
  <c r="P13"/>
  <c r="Z13" s="1"/>
  <c r="P9"/>
  <c r="Z9" s="1"/>
  <c r="P8"/>
  <c r="Z8" s="1"/>
  <c r="P15"/>
  <c r="Z15" s="1"/>
  <c r="P7"/>
  <c r="Z7" s="1"/>
  <c r="P12"/>
  <c r="Z12" s="1"/>
  <c r="P10"/>
  <c r="Z10" s="1"/>
  <c r="P19"/>
  <c r="Z19" s="1"/>
</calcChain>
</file>

<file path=xl/sharedStrings.xml><?xml version="1.0" encoding="utf-8"?>
<sst xmlns="http://schemas.openxmlformats.org/spreadsheetml/2006/main" count="452" uniqueCount="74">
  <si>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</si>
  <si>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</si>
  <si>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</si>
  <si>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</si>
  <si>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</si>
  <si>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</si>
  <si>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</si>
  <si>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</si>
  <si>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</si>
  <si>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</si>
  <si>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</si>
  <si>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</si>
  <si>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</si>
  <si>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</si>
  <si>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</si>
  <si>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</si>
  <si>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</si>
  <si>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</si>
  <si>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</si>
  <si>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</si>
  <si>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</si>
  <si>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</si>
  <si>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</si>
  <si>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</si>
  <si>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</si>
  <si>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</si>
  <si>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</si>
  <si>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</si>
  <si>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</si>
  <si>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</si>
  <si>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</si>
  <si>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</si>
  <si>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</si>
  <si>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</si>
  <si>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</si>
  <si>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</si>
  <si>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</si>
  <si>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Mette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</si>
  <si>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</si>
  <si>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</si>
  <si>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</si>
  <si>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</si>
  <si>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</si>
  <si>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</si>
  <si>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</si>
  <si>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</si>
  <si>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</si>
  <si>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</si>
  <si>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</si>
  <si>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</si>
  <si>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</si>
  <si>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</si>
  <si>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</si>
  <si>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</si>
  <si>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</si>
  <si>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</si>
  <si>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</si>
  <si>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</si>
  <si>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</si>
  <si>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</si>
  <si>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</si>
  <si>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</si>
  <si>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</si>
  <si>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</si>
  <si>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</si>
  <si>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</si>
  <si>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</si>
  <si>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????</t>
  </si>
  <si>
    <t>???</t>
  </si>
  <si>
    <t>Cita</t>
  </si>
  <si>
    <t>Malte</t>
  </si>
  <si>
    <t>rød stribe</t>
  </si>
  <si>
    <t>HR 352</t>
  </si>
  <si>
    <t>Cristian Simonsen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</si>
</sst>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1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7"/>
  </cellStyleXfs>
  <cellXfs count="103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5"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61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2">
        <v>45048</v>
      </c>
      <c r="M4" s="102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70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65</v>
      </c>
      <c r="D18" s="42" t="s">
        <v>69</v>
      </c>
      <c r="E18" s="42" t="s">
        <v>66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34" priority="5">
      <formula>$M7=1</formula>
    </cfRule>
    <cfRule type="expression" dxfId="33" priority="6">
      <formula>$M7=2</formula>
    </cfRule>
    <cfRule type="expression" dxfId="32" priority="7">
      <formula>$M7=3</formula>
    </cfRule>
  </conditionalFormatting>
  <conditionalFormatting sqref="O7:P21">
    <cfRule type="expression" dxfId="31" priority="2">
      <formula>$P7=1</formula>
    </cfRule>
    <cfRule type="expression" dxfId="30" priority="3">
      <formula>$P7=2</formula>
    </cfRule>
    <cfRule type="expression" dxfId="29" priority="4">
      <formula>$P7=3</formula>
    </cfRule>
  </conditionalFormatting>
  <conditionalFormatting sqref="Z7:Z21">
    <cfRule type="expression" dxfId="28" priority="1">
      <formula>$Z7&lt;&gt;$Y7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P3" sqref="P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61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2">
        <v>45062</v>
      </c>
      <c r="M4" s="102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27" priority="5">
      <formula>$M7=1</formula>
    </cfRule>
    <cfRule type="expression" dxfId="26" priority="6">
      <formula>$M7=2</formula>
    </cfRule>
    <cfRule type="expression" dxfId="25" priority="7">
      <formula>$M7=3</formula>
    </cfRule>
  </conditionalFormatting>
  <conditionalFormatting sqref="O7:P22">
    <cfRule type="expression" dxfId="24" priority="2">
      <formula>$P7=1</formula>
    </cfRule>
    <cfRule type="expression" dxfId="23" priority="3">
      <formula>$P7=2</formula>
    </cfRule>
    <cfRule type="expression" dxfId="22" priority="4">
      <formula>$P7=3</formula>
    </cfRule>
  </conditionalFormatting>
  <conditionalFormatting sqref="Z7:Z22">
    <cfRule type="expression" dxfId="21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00"/>
  <sheetViews>
    <sheetView tabSelected="1" workbookViewId="0">
      <selection activeCell="Z7" sqref="Z7:Z19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61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2">
        <v>45069</v>
      </c>
      <c r="M4" s="102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13" priority="5">
      <formula>$M7=1</formula>
    </cfRule>
    <cfRule type="expression" dxfId="12" priority="6">
      <formula>$M7=2</formula>
    </cfRule>
    <cfRule type="expression" dxfId="11" priority="7">
      <formula>$M7=3</formula>
    </cfRule>
  </conditionalFormatting>
  <conditionalFormatting sqref="O7:P22">
    <cfRule type="expression" dxfId="10" priority="2">
      <formula>$P7=1</formula>
    </cfRule>
    <cfRule type="expression" dxfId="9" priority="3">
      <formula>$P7=2</formula>
    </cfRule>
    <cfRule type="expression" dxfId="8" priority="4">
      <formula>$P7=3</formula>
    </cfRule>
  </conditionalFormatting>
  <conditionalFormatting sqref="Z7:Z22">
    <cfRule type="expression" dxfId="7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15" sqref="Z15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MAX(G7:G23)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2">
        <v>45076</v>
      </c>
      <c r="M4" s="102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2" si="1">IF(I7&gt;0,I7-H7,0)</f>
        <v>0</v>
      </c>
      <c r="K7" s="60">
        <f t="shared" ref="K7:K22" si="2">(HOUR(J7)*3600)+(MINUTE(J7)*60)+SECOND(J7)</f>
        <v>0</v>
      </c>
      <c r="L7" s="35" t="str">
        <f t="shared" ref="L7:L22" si="3">IF(G7=0,"vælg vindbane",IF(I7=0,13500,K7+($T$2*$P$4-G7*$P$4))/24/60/60)</f>
        <v>vælg vindbane</v>
      </c>
      <c r="M7" s="37" t="str">
        <f t="shared" ref="M7:M22" si="4">IF(I7=0,"DNS",IF($P$2=0,"vindbane",RANK(L7,$L$7:$L$22,1)))</f>
        <v>DNS</v>
      </c>
      <c r="N7" s="36"/>
      <c r="O7" s="35" t="str">
        <f t="shared" ref="O7:O22" si="5">IF(G7=0,"vælg vindbane",IF(I7&gt;0,L7-($P$4*Y7)/24/60/60,13500/24/60/60))</f>
        <v>vælg vindbane</v>
      </c>
      <c r="P7" s="34" t="str">
        <f t="shared" ref="P7:P22" si="6">IF(I7=0,"DNS",RANK(O7,$O$7:$O$22,1))</f>
        <v>DNS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71</v>
      </c>
      <c r="E9" s="56" t="s">
        <v>27</v>
      </c>
      <c r="F9" s="56" t="s">
        <v>25</v>
      </c>
      <c r="G9" s="55">
        <f t="shared" si="0"/>
        <v>0</v>
      </c>
      <c r="H9" s="53">
        <v>0.77430555555555547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0</v>
      </c>
      <c r="H10" s="53">
        <v>0.77430555555555503</v>
      </c>
      <c r="I10" s="54"/>
      <c r="J10" s="53">
        <f t="shared" si="1"/>
        <v>0</v>
      </c>
      <c r="K10" s="52">
        <f t="shared" si="2"/>
        <v>0</v>
      </c>
      <c r="L10" s="49" t="str">
        <f t="shared" si="3"/>
        <v>vælg vindbane</v>
      </c>
      <c r="M10" s="51" t="str">
        <f t="shared" si="4"/>
        <v>DNS</v>
      </c>
      <c r="N10" s="50"/>
      <c r="O10" s="49" t="str">
        <f t="shared" si="5"/>
        <v>vælg vindbane</v>
      </c>
      <c r="P10" s="48" t="str">
        <f t="shared" si="6"/>
        <v>DNS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70</v>
      </c>
      <c r="F12" s="42" t="s">
        <v>28</v>
      </c>
      <c r="G12" s="41">
        <f t="shared" si="0"/>
        <v>0</v>
      </c>
      <c r="H12" s="100">
        <v>0.77083333333333337</v>
      </c>
      <c r="I12" s="58"/>
      <c r="J12" s="39">
        <f t="shared" si="1"/>
        <v>0</v>
      </c>
      <c r="K12" s="38">
        <f t="shared" si="2"/>
        <v>0</v>
      </c>
      <c r="L12" s="35" t="str">
        <f t="shared" si="3"/>
        <v>vælg vindbane</v>
      </c>
      <c r="M12" s="37" t="str">
        <f t="shared" si="4"/>
        <v>DNS</v>
      </c>
      <c r="N12" s="36"/>
      <c r="O12" s="35" t="str">
        <f t="shared" si="5"/>
        <v>vælg vindbane</v>
      </c>
      <c r="P12" s="34" t="str">
        <f t="shared" si="6"/>
        <v>DNS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38</v>
      </c>
      <c r="E13" s="56" t="s">
        <v>47</v>
      </c>
      <c r="F13" s="56" t="s">
        <v>28</v>
      </c>
      <c r="G13" s="55">
        <f t="shared" si="0"/>
        <v>0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 t="str">
        <f t="shared" si="3"/>
        <v>vælg vindbane</v>
      </c>
      <c r="M13" s="51" t="str">
        <f t="shared" si="4"/>
        <v>DNS</v>
      </c>
      <c r="N13" s="50"/>
      <c r="O13" s="49" t="str">
        <f t="shared" si="5"/>
        <v>vælg vindbane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39</v>
      </c>
      <c r="D14" s="42" t="s">
        <v>52</v>
      </c>
      <c r="E14" s="42" t="s">
        <v>64</v>
      </c>
      <c r="F14" s="42" t="s">
        <v>28</v>
      </c>
      <c r="G14" s="41">
        <f t="shared" si="0"/>
        <v>0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51</v>
      </c>
      <c r="D15" s="42" t="s">
        <v>63</v>
      </c>
      <c r="E15" s="42" t="s">
        <v>40</v>
      </c>
      <c r="F15" s="42" t="s">
        <v>28</v>
      </c>
      <c r="G15" s="41">
        <f t="shared" si="0"/>
        <v>0</v>
      </c>
      <c r="H15" s="101">
        <v>0.77777777777777779</v>
      </c>
      <c r="I15" s="58"/>
      <c r="J15" s="39">
        <f t="shared" si="1"/>
        <v>0</v>
      </c>
      <c r="K15" s="38">
        <f t="shared" si="2"/>
        <v>0</v>
      </c>
      <c r="L15" s="35" t="str">
        <f t="shared" si="3"/>
        <v>vælg vindbane</v>
      </c>
      <c r="M15" s="37" t="str">
        <f t="shared" si="4"/>
        <v>DNS</v>
      </c>
      <c r="N15" s="36"/>
      <c r="O15" s="35" t="str">
        <f t="shared" si="5"/>
        <v>vælg vindbane</v>
      </c>
      <c r="P15" s="34" t="str">
        <f t="shared" si="6"/>
        <v>DNS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48</v>
      </c>
      <c r="D16" s="56" t="s">
        <v>50</v>
      </c>
      <c r="E16" s="56" t="s">
        <v>49</v>
      </c>
      <c r="F16" s="56" t="s">
        <v>28</v>
      </c>
      <c r="G16" s="55">
        <f t="shared" si="0"/>
        <v>0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 t="str">
        <f t="shared" si="3"/>
        <v>vælg vindbane</v>
      </c>
      <c r="M16" s="51" t="str">
        <f t="shared" si="4"/>
        <v>DNS</v>
      </c>
      <c r="N16" s="50"/>
      <c r="O16" s="49" t="str">
        <f t="shared" si="5"/>
        <v>vælg vindbane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41</v>
      </c>
      <c r="D17" s="42" t="s">
        <v>42</v>
      </c>
      <c r="E17" s="42" t="s">
        <v>43</v>
      </c>
      <c r="F17" s="42" t="s">
        <v>28</v>
      </c>
      <c r="G17" s="41">
        <f t="shared" si="0"/>
        <v>0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 t="str">
        <f t="shared" si="3"/>
        <v>vælg vindbane</v>
      </c>
      <c r="M17" s="37" t="str">
        <f t="shared" si="4"/>
        <v>DNS</v>
      </c>
      <c r="N17" s="36"/>
      <c r="O17" s="35" t="str">
        <f t="shared" si="5"/>
        <v>vælg vindbane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44</v>
      </c>
      <c r="D18" s="56" t="s">
        <v>45</v>
      </c>
      <c r="E18" s="56" t="s">
        <v>46</v>
      </c>
      <c r="F18" s="56" t="s">
        <v>28</v>
      </c>
      <c r="G18" s="55">
        <f t="shared" si="0"/>
        <v>0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 t="str">
        <f t="shared" si="3"/>
        <v>vælg vindbane</v>
      </c>
      <c r="M18" s="51" t="str">
        <f t="shared" si="4"/>
        <v>DNS</v>
      </c>
      <c r="N18" s="50"/>
      <c r="O18" s="49" t="str">
        <f t="shared" si="5"/>
        <v>vælg vindbane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65</v>
      </c>
      <c r="D19" s="42" t="s">
        <v>69</v>
      </c>
      <c r="E19" s="42" t="s">
        <v>66</v>
      </c>
      <c r="F19" s="42"/>
      <c r="G19" s="41">
        <f t="shared" si="0"/>
        <v>0</v>
      </c>
      <c r="H19" s="100">
        <v>0.77083333333333337</v>
      </c>
      <c r="I19" s="40"/>
      <c r="J19" s="39">
        <f t="shared" si="1"/>
        <v>0</v>
      </c>
      <c r="K19" s="38">
        <f t="shared" si="2"/>
        <v>0</v>
      </c>
      <c r="L19" s="35" t="str">
        <f t="shared" si="3"/>
        <v>vælg vindbane</v>
      </c>
      <c r="M19" s="37" t="str">
        <f t="shared" si="4"/>
        <v>DNS</v>
      </c>
      <c r="N19" s="36"/>
      <c r="O19" s="35" t="str">
        <f t="shared" si="5"/>
        <v>vælg vindbane</v>
      </c>
      <c r="P19" s="34" t="str">
        <f t="shared" si="6"/>
        <v>DNS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72</v>
      </c>
      <c r="D20" s="56"/>
      <c r="E20" s="56" t="s">
        <v>73</v>
      </c>
      <c r="F20" s="56"/>
      <c r="G20" s="55">
        <f t="shared" si="0"/>
        <v>0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 t="str">
        <f t="shared" si="3"/>
        <v>vælg vindbane</v>
      </c>
      <c r="M20" s="51" t="str">
        <f t="shared" si="4"/>
        <v>DNS</v>
      </c>
      <c r="N20" s="50"/>
      <c r="O20" s="49" t="str">
        <f t="shared" si="5"/>
        <v>vælg vindbane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0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 t="str">
        <f t="shared" si="3"/>
        <v>vælg vindbane</v>
      </c>
      <c r="M21" s="37" t="str">
        <f t="shared" si="4"/>
        <v>DNS</v>
      </c>
      <c r="N21" s="36"/>
      <c r="O21" s="35" t="str">
        <f t="shared" si="5"/>
        <v>vælg vindbane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0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 t="str">
        <f t="shared" si="3"/>
        <v>vælg vindbane</v>
      </c>
      <c r="M22" s="22" t="str">
        <f t="shared" si="4"/>
        <v>DNS</v>
      </c>
      <c r="N22" s="21"/>
      <c r="O22" s="20" t="str">
        <f t="shared" si="5"/>
        <v>vælg vindbane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6" priority="5">
      <formula>$M7=1</formula>
    </cfRule>
    <cfRule type="expression" dxfId="5" priority="6">
      <formula>$M7=2</formula>
    </cfRule>
    <cfRule type="expression" dxfId="4" priority="7">
      <formula>$M7=3</formula>
    </cfRule>
  </conditionalFormatting>
  <conditionalFormatting sqref="O7:P22">
    <cfRule type="expression" dxfId="3" priority="2">
      <formula>$P7=1</formula>
    </cfRule>
    <cfRule type="expression" dxfId="2" priority="3">
      <formula>$P7=2</formula>
    </cfRule>
    <cfRule type="expression" dxfId="1" priority="4">
      <formula>$P7=3</formula>
    </cfRule>
  </conditionalFormatting>
  <conditionalFormatting sqref="Z7:Z22">
    <cfRule type="expression" dxfId="0" priority="1">
      <formula>$Z7&lt;&gt;$Y7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X999"/>
  <sheetViews>
    <sheetView topLeftCell="L1" workbookViewId="0">
      <selection activeCell="Z4" sqref="Z4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customWidth="1" outlineLevel="1"/>
    <col min="7" max="7" width="6.85546875" style="1" customWidth="1" outlineLevel="1"/>
    <col min="8" max="8" width="18" style="1" customWidth="1" outlineLevel="1"/>
    <col min="9" max="9" width="15.140625" style="1" customWidth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61</v>
      </c>
      <c r="R2" s="13"/>
      <c r="S2" s="94" t="s">
        <v>3</v>
      </c>
      <c r="T2" s="93">
        <f>MAX(G7:G22)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60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02">
        <v>36526</v>
      </c>
      <c r="M4" s="102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59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58</v>
      </c>
      <c r="M6" s="75" t="s">
        <v>57</v>
      </c>
      <c r="N6" s="74"/>
      <c r="O6" s="73" t="s">
        <v>56</v>
      </c>
      <c r="P6" s="72" t="s">
        <v>55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54</v>
      </c>
      <c r="Z6" s="67" t="s">
        <v>53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0</v>
      </c>
      <c r="H7" s="61">
        <v>0.77430555555555547</v>
      </c>
      <c r="I7" s="58"/>
      <c r="J7" s="61">
        <f t="shared" ref="J7:J21" si="1">IF(I7&gt;0,I7-H7,0)</f>
        <v>0</v>
      </c>
      <c r="K7" s="60">
        <f t="shared" ref="K7:K21" si="2">(HOUR(J7)*3600)+(MINUTE(J7)*60)+SECOND(J7)</f>
        <v>0</v>
      </c>
      <c r="L7" s="35" t="str">
        <f t="shared" ref="L7:L21" si="3">IF(G7=0,"vælg vindbane",IF(I7=0,13500,K7+($T$2*$P$4-G7*$P$4))/24/60/60)</f>
        <v>vælg vindbane</v>
      </c>
      <c r="M7" s="37" t="str">
        <f t="shared" ref="M7:M21" si="4">IF(I7=0,"DNS",IF($P$2=0,"vindbane",RANK(L7,$L$7:$L$21,1)))</f>
        <v>DNS</v>
      </c>
      <c r="N7" s="36"/>
      <c r="O7" s="35" t="str">
        <f t="shared" ref="O7:O21" si="5">IF(G7=0,"vælg vindbane",IF(I7&gt;0,L7-($P$4*Y7)/24/60/60,13500/24/60/60))</f>
        <v>vælg vindbane</v>
      </c>
      <c r="P7" s="34" t="str">
        <f t="shared" ref="P7:P21" si="6">IF(I7=0,"DNS",RANK(O7,$O$7:$O$21,1))</f>
        <v>DNS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0</v>
      </c>
      <c r="Z7" s="29">
        <f>IF(P7=1,Y7-30,IF(P7=2,Y7-20,IF(P7=3,Y7-10,Y7)))</f>
        <v>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 t="str">
        <f t="shared" si="3"/>
        <v>vælg vindbane</v>
      </c>
      <c r="M8" s="51" t="str">
        <f t="shared" si="4"/>
        <v>DNS</v>
      </c>
      <c r="N8" s="50"/>
      <c r="O8" s="49" t="str">
        <f t="shared" si="5"/>
        <v>vælg vindbane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0</v>
      </c>
      <c r="Z8" s="29">
        <f t="shared" ref="Z8:Z21" si="8">IF(P8=1,Y8-30,IF(P8=2,Y8-20,IF(P8=3,Y8-10,Y8)))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0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 t="str">
        <f t="shared" si="3"/>
        <v>vælg vindbane</v>
      </c>
      <c r="M9" s="51" t="str">
        <f t="shared" si="4"/>
        <v>DNS</v>
      </c>
      <c r="N9" s="50"/>
      <c r="O9" s="49" t="str">
        <f t="shared" si="5"/>
        <v>vælg vindbane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0</v>
      </c>
      <c r="Z9" s="29">
        <f t="shared" si="8"/>
        <v>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0</v>
      </c>
      <c r="H10" s="39">
        <v>0.77430555555555503</v>
      </c>
      <c r="I10" s="58"/>
      <c r="J10" s="39">
        <f t="shared" si="1"/>
        <v>0</v>
      </c>
      <c r="K10" s="38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36"/>
      <c r="O10" s="35" t="str">
        <f t="shared" si="5"/>
        <v>vælg vindbane</v>
      </c>
      <c r="P10" s="34" t="str">
        <f t="shared" si="6"/>
        <v>DNS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0</v>
      </c>
      <c r="Z10" s="29">
        <f t="shared" si="8"/>
        <v>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37</v>
      </c>
      <c r="F11" s="42" t="s">
        <v>28</v>
      </c>
      <c r="G11" s="41">
        <f t="shared" si="0"/>
        <v>0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5"/>
        <v>vælg vindbane</v>
      </c>
      <c r="P11" s="34" t="str">
        <f t="shared" si="6"/>
        <v>DNS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0</v>
      </c>
      <c r="Z11" s="29">
        <f t="shared" si="8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38</v>
      </c>
      <c r="E12" s="56" t="s">
        <v>47</v>
      </c>
      <c r="F12" s="56" t="s">
        <v>28</v>
      </c>
      <c r="G12" s="55">
        <f t="shared" si="0"/>
        <v>0</v>
      </c>
      <c r="H12" s="53">
        <v>0.77430555555555503</v>
      </c>
      <c r="I12" s="54"/>
      <c r="J12" s="53">
        <f t="shared" si="1"/>
        <v>0</v>
      </c>
      <c r="K12" s="52">
        <f t="shared" si="2"/>
        <v>0</v>
      </c>
      <c r="L12" s="49" t="str">
        <f t="shared" si="3"/>
        <v>vælg vindbane</v>
      </c>
      <c r="M12" s="51" t="str">
        <f t="shared" si="4"/>
        <v>DNS</v>
      </c>
      <c r="N12" s="50"/>
      <c r="O12" s="49" t="str">
        <f t="shared" si="5"/>
        <v>vælg vindbane</v>
      </c>
      <c r="P12" s="48" t="str">
        <f t="shared" si="6"/>
        <v>DNS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0</v>
      </c>
      <c r="Z12" s="29">
        <f t="shared" si="8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39</v>
      </c>
      <c r="D13" s="42" t="s">
        <v>52</v>
      </c>
      <c r="E13" s="42" t="s">
        <v>64</v>
      </c>
      <c r="F13" s="42" t="s">
        <v>28</v>
      </c>
      <c r="G13" s="41">
        <f t="shared" si="0"/>
        <v>0</v>
      </c>
      <c r="H13" s="39">
        <v>0.77430555555555503</v>
      </c>
      <c r="I13" s="58"/>
      <c r="J13" s="39">
        <f t="shared" si="1"/>
        <v>0</v>
      </c>
      <c r="K13" s="38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5"/>
        <v>vælg vindbane</v>
      </c>
      <c r="P13" s="34" t="str">
        <f t="shared" si="6"/>
        <v>DNS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0</v>
      </c>
      <c r="Z13" s="29">
        <f t="shared" si="8"/>
        <v>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51</v>
      </c>
      <c r="D14" s="42" t="s">
        <v>63</v>
      </c>
      <c r="E14" s="42" t="s">
        <v>40</v>
      </c>
      <c r="F14" s="42" t="s">
        <v>28</v>
      </c>
      <c r="G14" s="41">
        <f t="shared" si="0"/>
        <v>0</v>
      </c>
      <c r="H14" s="39">
        <v>0.77430555555555503</v>
      </c>
      <c r="I14" s="58"/>
      <c r="J14" s="39">
        <f t="shared" si="1"/>
        <v>0</v>
      </c>
      <c r="K14" s="38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36"/>
      <c r="O14" s="35" t="str">
        <f t="shared" si="5"/>
        <v>vælg vindbane</v>
      </c>
      <c r="P14" s="34" t="str">
        <f t="shared" si="6"/>
        <v>DNS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0</v>
      </c>
      <c r="Z14" s="29">
        <f t="shared" si="8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48</v>
      </c>
      <c r="D15" s="56" t="s">
        <v>50</v>
      </c>
      <c r="E15" s="56" t="s">
        <v>49</v>
      </c>
      <c r="F15" s="56" t="s">
        <v>28</v>
      </c>
      <c r="G15" s="55">
        <f t="shared" si="0"/>
        <v>0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 t="str">
        <f t="shared" si="3"/>
        <v>vælg vindbane</v>
      </c>
      <c r="M15" s="51" t="str">
        <f t="shared" si="4"/>
        <v>DNS</v>
      </c>
      <c r="N15" s="50"/>
      <c r="O15" s="49" t="str">
        <f t="shared" si="5"/>
        <v>vælg vindbane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0</v>
      </c>
      <c r="Z15" s="29">
        <f t="shared" si="8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41</v>
      </c>
      <c r="D16" s="42" t="s">
        <v>42</v>
      </c>
      <c r="E16" s="42" t="s">
        <v>43</v>
      </c>
      <c r="F16" s="42" t="s">
        <v>28</v>
      </c>
      <c r="G16" s="41">
        <f t="shared" si="0"/>
        <v>0</v>
      </c>
      <c r="H16" s="39">
        <v>0.77430555555555503</v>
      </c>
      <c r="I16" s="58"/>
      <c r="J16" s="39">
        <f t="shared" si="1"/>
        <v>0</v>
      </c>
      <c r="K16" s="38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36"/>
      <c r="O16" s="35" t="str">
        <f t="shared" si="5"/>
        <v>vælg vindbane</v>
      </c>
      <c r="P16" s="34" t="str">
        <f t="shared" si="6"/>
        <v>DNS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0</v>
      </c>
      <c r="Z16" s="29">
        <f t="shared" si="8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44</v>
      </c>
      <c r="D17" s="56" t="s">
        <v>45</v>
      </c>
      <c r="E17" s="56" t="s">
        <v>46</v>
      </c>
      <c r="F17" s="56" t="s">
        <v>28</v>
      </c>
      <c r="G17" s="55">
        <f t="shared" si="0"/>
        <v>0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 t="str">
        <f t="shared" si="3"/>
        <v>vælg vindbane</v>
      </c>
      <c r="M17" s="51" t="str">
        <f t="shared" si="4"/>
        <v>DNS</v>
      </c>
      <c r="N17" s="50"/>
      <c r="O17" s="49" t="str">
        <f t="shared" si="5"/>
        <v>vælg vindbane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0</v>
      </c>
      <c r="Z17" s="29">
        <f t="shared" si="8"/>
        <v>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 t="s">
        <v>68</v>
      </c>
      <c r="C18" s="42" t="s">
        <v>65</v>
      </c>
      <c r="D18" s="42" t="s">
        <v>67</v>
      </c>
      <c r="E18" s="42" t="s">
        <v>66</v>
      </c>
      <c r="F18" s="42"/>
      <c r="G18" s="41">
        <f t="shared" si="0"/>
        <v>0</v>
      </c>
      <c r="H18" s="39">
        <v>0.77430555555555503</v>
      </c>
      <c r="I18" s="40"/>
      <c r="J18" s="39">
        <f t="shared" si="1"/>
        <v>0</v>
      </c>
      <c r="K18" s="38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36"/>
      <c r="O18" s="35" t="str">
        <f t="shared" si="5"/>
        <v>vælg vindbane</v>
      </c>
      <c r="P18" s="34" t="str">
        <f t="shared" si="6"/>
        <v>DNS</v>
      </c>
      <c r="Q18" s="33" t="str">
        <f t="shared" si="7"/>
        <v>????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0</v>
      </c>
      <c r="Z18" s="29">
        <f t="shared" si="8"/>
        <v>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0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 t="str">
        <f t="shared" si="3"/>
        <v>vælg vindbane</v>
      </c>
      <c r="M19" s="51" t="str">
        <f t="shared" si="4"/>
        <v>DNS</v>
      </c>
      <c r="N19" s="50"/>
      <c r="O19" s="49" t="str">
        <f t="shared" si="5"/>
        <v>vælg vindbane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0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36"/>
      <c r="O20" s="35" t="str">
        <f t="shared" si="5"/>
        <v>vælg vindbane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0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 t="str">
        <f t="shared" si="3"/>
        <v>vælg vindbane</v>
      </c>
      <c r="M21" s="22" t="str">
        <f t="shared" si="4"/>
        <v>DNS</v>
      </c>
      <c r="N21" s="21"/>
      <c r="O21" s="20" t="str">
        <f t="shared" si="5"/>
        <v>vælg vindbane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20" priority="5">
      <formula>$M7=1</formula>
    </cfRule>
    <cfRule type="expression" dxfId="19" priority="6">
      <formula>$M7=2</formula>
    </cfRule>
    <cfRule type="expression" dxfId="18" priority="7">
      <formula>$M7=3</formula>
    </cfRule>
  </conditionalFormatting>
  <conditionalFormatting sqref="O7:P21">
    <cfRule type="expression" dxfId="17" priority="2">
      <formula>$P7=1</formula>
    </cfRule>
    <cfRule type="expression" dxfId="16" priority="3">
      <formula>$P7=2</formula>
    </cfRule>
    <cfRule type="expression" dxfId="15" priority="4">
      <formula>$P7=3</formula>
    </cfRule>
  </conditionalFormatting>
  <conditionalFormatting sqref="Z7:Z21">
    <cfRule type="expression" dxfId="14" priority="1">
      <formula>$Z7&lt;&gt;$Y7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02-05-2023</vt:lpstr>
      <vt:lpstr>16-05-2023 HÅRD</vt:lpstr>
      <vt:lpstr>23-05-2023</vt:lpstr>
      <vt:lpstr>30-05-2023</vt:lpstr>
      <vt:lpstr>Skabelon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2023-05-23T19:19:41Z</dcterms:modified>
</cp:coreProperties>
</file>